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D:\SmartSVN-Vordrucke\MS_Excel\VD_aktuell\_mitFußzeile\Sammelbearbeitung mFz\"/>
    </mc:Choice>
  </mc:AlternateContent>
  <bookViews>
    <workbookView xWindow="1470" yWindow="-270" windowWidth="18270" windowHeight="9300"/>
  </bookViews>
  <sheets>
    <sheet name="Berechnung" sheetId="1" r:id="rId1"/>
    <sheet name="Datengrundlage" sheetId="2" state="hidden" r:id="rId2"/>
    <sheet name="Ausfüllhilfe" sheetId="3" r:id="rId3"/>
  </sheets>
  <calcPr calcId="152511"/>
</workbook>
</file>

<file path=xl/calcChain.xml><?xml version="1.0" encoding="utf-8"?>
<calcChain xmlns="http://schemas.openxmlformats.org/spreadsheetml/2006/main">
  <c r="F45" i="1" l="1"/>
  <c r="F43" i="1"/>
  <c r="F41" i="1"/>
  <c r="F39" i="1"/>
  <c r="E37" i="1"/>
  <c r="F37" i="1"/>
  <c r="B31" i="1"/>
  <c r="C42" i="1"/>
  <c r="D14" i="2"/>
  <c r="E14" i="2"/>
  <c r="F14" i="2"/>
  <c r="G14" i="2"/>
  <c r="H14" i="2"/>
  <c r="I14" i="2"/>
  <c r="D16" i="2"/>
  <c r="E16" i="2"/>
  <c r="F16" i="2"/>
  <c r="G16" i="2"/>
  <c r="H16" i="2"/>
  <c r="I16" i="2"/>
  <c r="J16" i="2"/>
  <c r="K16" i="2"/>
  <c r="L16" i="2"/>
  <c r="M16" i="2"/>
  <c r="N16" i="2"/>
  <c r="D15" i="2"/>
  <c r="E15" i="2"/>
  <c r="F15" i="2"/>
  <c r="G15" i="2"/>
  <c r="H15" i="2"/>
  <c r="I15" i="2"/>
  <c r="J15" i="2"/>
  <c r="K15" i="2"/>
  <c r="L15" i="2"/>
  <c r="M15" i="2"/>
  <c r="N15" i="2"/>
  <c r="E31" i="1"/>
  <c r="F31" i="1"/>
  <c r="C37" i="1"/>
  <c r="D31" i="1"/>
  <c r="C31" i="1"/>
  <c r="D43" i="1"/>
  <c r="D37" i="1"/>
  <c r="D44" i="1"/>
  <c r="C45" i="1"/>
  <c r="G39" i="1"/>
  <c r="G41" i="1"/>
  <c r="G43" i="1"/>
  <c r="C43" i="1"/>
  <c r="C44" i="1"/>
  <c r="G37" i="1"/>
  <c r="D41" i="1"/>
  <c r="D39" i="1"/>
  <c r="D40" i="1"/>
  <c r="D38" i="1"/>
  <c r="C41" i="1"/>
  <c r="C46" i="1"/>
  <c r="C38" i="1"/>
  <c r="C40" i="1"/>
  <c r="C39" i="1"/>
  <c r="J14" i="2"/>
  <c r="E40" i="1"/>
  <c r="H50" i="1"/>
  <c r="E38" i="1"/>
  <c r="D42" i="1"/>
  <c r="E39" i="1"/>
  <c r="D45" i="1"/>
  <c r="G45" i="1"/>
  <c r="E41" i="1"/>
  <c r="K14" i="2"/>
  <c r="D46" i="1"/>
  <c r="L14" i="2"/>
  <c r="E42" i="1"/>
  <c r="M14" i="2"/>
  <c r="E43" i="1"/>
  <c r="N14" i="2"/>
  <c r="E45" i="1"/>
  <c r="H52" i="1"/>
  <c r="E44" i="1"/>
  <c r="E46" i="1"/>
  <c r="H48" i="1"/>
</calcChain>
</file>

<file path=xl/sharedStrings.xml><?xml version="1.0" encoding="utf-8"?>
<sst xmlns="http://schemas.openxmlformats.org/spreadsheetml/2006/main" count="87" uniqueCount="66">
  <si>
    <t>PKW</t>
  </si>
  <si>
    <t>Ø-AB</t>
  </si>
  <si>
    <t>Ø-ao</t>
  </si>
  <si>
    <t>Ø-io</t>
  </si>
  <si>
    <t>Ø</t>
  </si>
  <si>
    <t>Quelle:</t>
  </si>
  <si>
    <t>HBEFA</t>
  </si>
  <si>
    <t>Linienbus</t>
  </si>
  <si>
    <t>g/Pkm</t>
  </si>
  <si>
    <t>Strab</t>
  </si>
  <si>
    <t>SPNV</t>
  </si>
  <si>
    <t>SPFV</t>
  </si>
  <si>
    <t>TREMOD 5.41</t>
  </si>
  <si>
    <t xml:space="preserve">Besetzungsgrad PKW: </t>
  </si>
  <si>
    <t xml:space="preserve">Fahrrad </t>
  </si>
  <si>
    <t>Betrachtungsjahr:</t>
  </si>
  <si>
    <t>Weglängen</t>
  </si>
  <si>
    <t>Schätzung TUD</t>
  </si>
  <si>
    <t>mittlere Fahrtweiten Wege mit Fahrrad</t>
  </si>
  <si>
    <t>innerorts</t>
  </si>
  <si>
    <t>außerorts</t>
  </si>
  <si>
    <t>Oberzentrum unter 500.000 EW</t>
  </si>
  <si>
    <t>Oberzentrum über 500.000 EW</t>
  </si>
  <si>
    <t>räumliche Struktur</t>
  </si>
  <si>
    <t>Eingabeparameter</t>
  </si>
  <si>
    <t>Bus</t>
  </si>
  <si>
    <t>Bahn</t>
  </si>
  <si>
    <t>Fußgänger</t>
  </si>
  <si>
    <t>pro Tag</t>
  </si>
  <si>
    <t>Ergebnisse</t>
  </si>
  <si>
    <t>km</t>
  </si>
  <si>
    <t>davon innerorts</t>
  </si>
  <si>
    <t>davon außerorts</t>
  </si>
  <si>
    <t>Summe</t>
  </si>
  <si>
    <t>Radfahrer</t>
  </si>
  <si>
    <t>Zu erwartende neue Radfahrer</t>
  </si>
  <si>
    <t>Änderung der Fahrstrecken pro Tag</t>
  </si>
  <si>
    <t>Vorkettenanteil PKW:</t>
  </si>
  <si>
    <t>Mittelwert Deutschland</t>
  </si>
  <si>
    <t>Grund-/Kleinzentrum/ländl. Gemeinden &lt;35.000 EW</t>
  </si>
  <si>
    <t>Mittelzentrum ab 35.000 EW</t>
  </si>
  <si>
    <t>Quelle: SrV2013</t>
  </si>
  <si>
    <t>Quelle: GEMIS</t>
  </si>
  <si>
    <t>Veränderung des Modal Split</t>
  </si>
  <si>
    <t xml:space="preserve">durchschnittliche Wegstrecke </t>
  </si>
  <si>
    <r>
      <t>t CO</t>
    </r>
    <r>
      <rPr>
        <b/>
        <vertAlign val="subscript"/>
        <sz val="10"/>
        <rFont val="Arial"/>
        <family val="2"/>
      </rPr>
      <t>2</t>
    </r>
    <r>
      <rPr>
        <b/>
        <sz val="10"/>
        <rFont val="Arial"/>
        <family val="2"/>
      </rPr>
      <t>e</t>
    </r>
  </si>
  <si>
    <r>
      <t>Emissionsfaktoren [g CO</t>
    </r>
    <r>
      <rPr>
        <vertAlign val="subscript"/>
        <sz val="10"/>
        <rFont val="Arial"/>
        <family val="2"/>
      </rPr>
      <t>2</t>
    </r>
    <r>
      <rPr>
        <sz val="10"/>
        <rFont val="Arial"/>
      </rPr>
      <t>/km]</t>
    </r>
  </si>
  <si>
    <r>
      <t>Änderung aller CO</t>
    </r>
    <r>
      <rPr>
        <b/>
        <vertAlign val="subscript"/>
        <sz val="10"/>
        <rFont val="Arial"/>
        <family val="2"/>
      </rPr>
      <t>2</t>
    </r>
    <r>
      <rPr>
        <b/>
        <sz val="10"/>
        <rFont val="Arial"/>
        <family val="2"/>
      </rPr>
      <t>e Emissionen über den gesamten Betrachtungszeitraum</t>
    </r>
  </si>
  <si>
    <r>
      <t>Änderung der CO</t>
    </r>
    <r>
      <rPr>
        <b/>
        <vertAlign val="subscript"/>
        <sz val="10"/>
        <rFont val="Arial"/>
        <family val="2"/>
      </rPr>
      <t>2</t>
    </r>
    <r>
      <rPr>
        <b/>
        <sz val="10"/>
        <rFont val="Arial"/>
        <family val="2"/>
      </rPr>
      <t>e Emissionen im Bezugsjahr 2018</t>
    </r>
  </si>
  <si>
    <r>
      <t>Änderung der CO</t>
    </r>
    <r>
      <rPr>
        <b/>
        <vertAlign val="subscript"/>
        <sz val="10"/>
        <rFont val="Arial"/>
        <family val="2"/>
      </rPr>
      <t>2</t>
    </r>
    <r>
      <rPr>
        <b/>
        <sz val="10"/>
        <rFont val="Arial"/>
        <family val="2"/>
      </rPr>
      <t>e Emissionen im Bezugsjahr 2023</t>
    </r>
  </si>
  <si>
    <t>Hinweise und Ausfüllhilfe zum Berechnungstool „Radinfrastruktur“</t>
  </si>
  <si>
    <t>Stand: Juli 2015</t>
  </si>
  <si>
    <t>Zu erwartende neue Radfahrer pro Tag sind ein Planungs- oder Schätzwert und meint die Anzahl an neuen zusätzlichen Radfahrern, die aufgrund der Maßnahme künftig erwartet werden. Sollte eine zeitliche Entwicklung neuer Radfahrer bis zum Jahr 2023 erwartet werden so ist der Mittelwert über die Zeitreihe zu verwenden.</t>
  </si>
  <si>
    <t>Veränderung des Modal Split beschreibt die Herkunft der neuen Radfahrer bezogen auf 100% Radfahrer. Negative Veränderungen sind mit negativem Vorzeichen anzugeben. Die Summe der Änderungen muss nicht Null ergeben, da auch neu induzierte Fahrten möglich sind, z.B. im touristischen Bereich.</t>
  </si>
  <si>
    <t>Die zurück gelegten Wegstrecken werden aus dem System repräsentativer Verkehrsbefragungen 2013 (SrV 2013) für die der Berechnung zugrunde gelegte Raumstruktur mit dem gewichteten Mittelwert für Deutschland übernommen und sind somit in der Berechnung unabhängig von der Art der Infrastrukturmaßnahme.</t>
  </si>
  <si>
    <t>Sekundäreffekte sind nicht berücksichtigt.</t>
  </si>
  <si>
    <r>
      <t>Änderung der CO</t>
    </r>
    <r>
      <rPr>
        <b/>
        <vertAlign val="subscript"/>
        <sz val="10"/>
        <color indexed="9"/>
        <rFont val="Arial"/>
        <family val="2"/>
      </rPr>
      <t>2</t>
    </r>
    <r>
      <rPr>
        <b/>
        <sz val="10"/>
        <color indexed="9"/>
        <rFont val="Arial"/>
        <family val="2"/>
      </rPr>
      <t>e Emissionen [in t pro Jahr]</t>
    </r>
  </si>
  <si>
    <t>(km/Tag)</t>
  </si>
  <si>
    <t>(Pkm/Tag)</t>
  </si>
  <si>
    <r>
      <t>Dieses Tool dient als Hilfe zur Berechnung der Reduktion von CO</t>
    </r>
    <r>
      <rPr>
        <vertAlign val="subscript"/>
        <sz val="10"/>
        <rFont val="Arial"/>
        <family val="2"/>
      </rPr>
      <t>2</t>
    </r>
    <r>
      <rPr>
        <sz val="10"/>
        <rFont val="Arial"/>
        <family val="2"/>
      </rPr>
      <t>e-Emissionen für die Umsetzung von Maßnahmen im Fördergegenstand Radverkehr. Es kann als Grundlage für die Berechnung der Zielindikatoren im Vorhabenbereich „Integrierte Stadtentwicklung“ genutzt werden.</t>
    </r>
  </si>
  <si>
    <r>
      <t>Das Betrachtungsjahr ist das Jahr, in welchem die Maßnahme erstmalig umgesetzt wird. Der mögliche Eingabebereich liegt zwischen 2015 und 2021. Im Berechnungstool werden die veränderten CO</t>
    </r>
    <r>
      <rPr>
        <vertAlign val="subscript"/>
        <sz val="10"/>
        <rFont val="Arial"/>
        <family val="2"/>
      </rPr>
      <t>2</t>
    </r>
    <r>
      <rPr>
        <sz val="10"/>
        <rFont val="Arial"/>
        <family val="2"/>
      </rPr>
      <t>e-Emissionen zum einen jährlich und zum anderen auch kumuliert, beginnend mit diesem Jahr bis zum Jahr 2023, dargestellt.</t>
    </r>
  </si>
  <si>
    <r>
      <t>Eine Reduzierung der CO</t>
    </r>
    <r>
      <rPr>
        <vertAlign val="subscript"/>
        <sz val="10"/>
        <rFont val="Arial"/>
        <family val="2"/>
      </rPr>
      <t>2</t>
    </r>
    <r>
      <rPr>
        <sz val="10"/>
        <rFont val="Arial"/>
        <family val="2"/>
      </rPr>
      <t>-Emissionen ergibt sich durch die Substitution von PKW-, Bus- und Bahnfahrten. Eine Reduktion der CO</t>
    </r>
    <r>
      <rPr>
        <vertAlign val="subscript"/>
        <sz val="10"/>
        <rFont val="Arial"/>
        <family val="2"/>
      </rPr>
      <t>2</t>
    </r>
    <r>
      <rPr>
        <sz val="10"/>
        <rFont val="Arial"/>
        <family val="2"/>
      </rPr>
      <t>e-Emissionen wird durch ein negatives Vorzeichen dargestellt.</t>
    </r>
  </si>
  <si>
    <r>
      <t>Es wird ein Standard Radfahrer angenommen. Fahrräder mit elektrischem Hilfsantrieb werden aufgrund der noch geringen Marktdurchdringung und der im Vergleich zu anderen Fahrzeugen sehr geringen spezifischen CO</t>
    </r>
    <r>
      <rPr>
        <vertAlign val="subscript"/>
        <sz val="10"/>
        <rFont val="Arial"/>
        <family val="2"/>
      </rPr>
      <t>2</t>
    </r>
    <r>
      <rPr>
        <sz val="10"/>
        <rFont val="Arial"/>
        <family val="2"/>
      </rPr>
      <t>e-Emissionen nicht berücksichtigt.</t>
    </r>
  </si>
  <si>
    <r>
      <t>CO</t>
    </r>
    <r>
      <rPr>
        <b/>
        <vertAlign val="subscript"/>
        <sz val="11"/>
        <color indexed="9"/>
        <rFont val="Arial"/>
        <family val="2"/>
      </rPr>
      <t>2</t>
    </r>
    <r>
      <rPr>
        <b/>
        <sz val="11"/>
        <color indexed="9"/>
        <rFont val="Arial"/>
        <family val="2"/>
      </rPr>
      <t xml:space="preserve">e Berechnungstool Radinfrastruktur </t>
    </r>
  </si>
  <si>
    <r>
      <t xml:space="preserve">Datum </t>
    </r>
    <r>
      <rPr>
        <sz val="8"/>
        <color indexed="63"/>
        <rFont val="Arial"/>
        <family val="2"/>
      </rPr>
      <t>(TT.MM.JJJJ)</t>
    </r>
  </si>
  <si>
    <t>Name I Unterschrift I Stempel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</si>
</sst>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0.0"/>
  </numFmts>
  <fonts count="28">
    <font>
      <sz val="10"/>
      <name val="Arial"/>
    </font>
    <font>
      <sz val="10"/>
      <name val="Arial"/>
    </font>
    <font>
      <b/>
      <sz val="11"/>
      <color indexed="8"/>
      <name val="Calibri"/>
      <family val="2"/>
    </font>
    <font>
      <b/>
      <sz val="10"/>
      <name val="MS Sans Serif"/>
      <family val="2"/>
    </font>
    <font>
      <sz val="10"/>
      <name val="MS Sans Serif"/>
      <family val="2"/>
    </font>
    <font>
      <b/>
      <sz val="9"/>
      <color indexed="8"/>
      <name val="Tahoma"/>
      <family val="2"/>
    </font>
    <font>
      <sz val="10"/>
      <name val="Arial"/>
      <family val="2"/>
    </font>
    <font>
      <sz val="8"/>
      <name val="Arial"/>
      <family val="2"/>
    </font>
    <font>
      <sz val="11"/>
      <color indexed="8"/>
      <name val="Calibri"/>
      <family val="2"/>
    </font>
    <font>
      <sz val="10"/>
      <color indexed="8"/>
      <name val="Arial"/>
      <family val="2"/>
    </font>
    <font>
      <sz val="11"/>
      <color indexed="9"/>
      <name val="Calibri"/>
      <family val="2"/>
    </font>
    <font>
      <b/>
      <sz val="10"/>
      <name val="Arial"/>
      <family val="2"/>
    </font>
    <font>
      <sz val="10"/>
      <color indexed="23"/>
      <name val="Arial"/>
      <family val="2"/>
    </font>
    <font>
      <b/>
      <sz val="10"/>
      <color indexed="10"/>
      <name val="Arial"/>
      <family val="2"/>
    </font>
    <font>
      <b/>
      <vertAlign val="subscript"/>
      <sz val="10"/>
      <name val="Arial"/>
      <family val="2"/>
    </font>
    <font>
      <vertAlign val="subscript"/>
      <sz val="10"/>
      <name val="Arial"/>
      <family val="2"/>
    </font>
    <font>
      <b/>
      <sz val="11"/>
      <color indexed="9"/>
      <name val="Arial"/>
      <family val="2"/>
    </font>
    <font>
      <b/>
      <vertAlign val="subscript"/>
      <sz val="11"/>
      <color indexed="9"/>
      <name val="Arial"/>
      <family val="2"/>
    </font>
    <font>
      <b/>
      <sz val="10"/>
      <color indexed="9"/>
      <name val="Arial"/>
      <family val="2"/>
    </font>
    <font>
      <b/>
      <vertAlign val="subscript"/>
      <sz val="10"/>
      <color indexed="9"/>
      <name val="Arial"/>
      <family val="2"/>
    </font>
    <font>
      <sz val="8"/>
      <color indexed="63"/>
      <name val="Arial"/>
      <family val="2"/>
    </font>
    <font>
      <sz val="10"/>
      <color rgb="FFFF0000"/>
      <name val="Arial"/>
      <family val="2"/>
    </font>
    <font>
      <sz val="10"/>
      <color theme="0" tint="-0.499984740745262"/>
      <name val="Arial"/>
      <family val="2"/>
    </font>
    <font>
      <b/>
      <sz val="10"/>
      <color theme="0"/>
      <name val="Arial"/>
      <family val="2"/>
    </font>
    <font>
      <sz val="10"/>
      <color theme="0"/>
      <name val="Arial"/>
      <family val="2"/>
    </font>
    <font>
      <b/>
      <sz val="11"/>
      <color theme="0"/>
      <name val="Arial"/>
      <family val="2"/>
    </font>
    <font>
      <sz val="8"/>
      <color rgb="FF333333"/>
      <name val="Arial Black"/>
      <family val="2"/>
    </font>
    <font>
      <sz val="8"/>
      <color rgb="FF0000FF"/>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CC"/>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5">
    <xf numFmtId="0" fontId="0" fillId="0" borderId="0"/>
    <xf numFmtId="9" fontId="1" fillId="0" borderId="0" applyFont="0" applyFill="0" applyBorder="0" applyAlignment="0" applyProtection="0"/>
    <xf numFmtId="0" fontId="4" fillId="0" borderId="0"/>
    <xf numFmtId="0" fontId="6" fillId="0" borderId="0"/>
    <xf numFmtId="164" fontId="1" fillId="0" borderId="0" applyFont="0" applyFill="0" applyBorder="0" applyAlignment="0" applyProtection="0"/>
  </cellStyleXfs>
  <cellXfs count="62">
    <xf numFmtId="0" fontId="0" fillId="0" borderId="0" xfId="0"/>
    <xf numFmtId="0" fontId="2" fillId="0" borderId="0" xfId="0" applyFont="1"/>
    <xf numFmtId="2" fontId="0" fillId="0" borderId="0" xfId="0" applyNumberFormat="1"/>
    <xf numFmtId="0" fontId="3" fillId="0" borderId="0" xfId="2" applyFont="1"/>
    <xf numFmtId="165" fontId="4" fillId="0" borderId="0" xfId="2" applyNumberFormat="1"/>
    <xf numFmtId="165" fontId="0" fillId="0" borderId="0" xfId="0" applyNumberFormat="1"/>
    <xf numFmtId="0" fontId="4" fillId="0" borderId="0" xfId="2"/>
    <xf numFmtId="0" fontId="8" fillId="0" borderId="0" xfId="0" applyFont="1" applyBorder="1"/>
    <xf numFmtId="2" fontId="8" fillId="0" borderId="0" xfId="0" applyNumberFormat="1" applyFont="1" applyBorder="1"/>
    <xf numFmtId="9" fontId="8" fillId="0" borderId="0" xfId="0" applyNumberFormat="1" applyFont="1" applyBorder="1"/>
    <xf numFmtId="0" fontId="10" fillId="0" borderId="0" xfId="0" applyFont="1" applyBorder="1"/>
    <xf numFmtId="0" fontId="9" fillId="0" borderId="0" xfId="0" applyFont="1"/>
    <xf numFmtId="0" fontId="11" fillId="0" borderId="0" xfId="0" applyFont="1"/>
    <xf numFmtId="1" fontId="12" fillId="0" borderId="0" xfId="4" applyNumberFormat="1" applyFont="1"/>
    <xf numFmtId="0" fontId="12" fillId="0" borderId="0" xfId="0" applyFont="1"/>
    <xf numFmtId="0" fontId="5" fillId="0" borderId="0" xfId="3" applyFont="1" applyFill="1" applyBorder="1" applyAlignment="1" applyProtection="1">
      <alignment horizontal="center" vertical="center" wrapText="1"/>
    </xf>
    <xf numFmtId="0" fontId="0" fillId="0" borderId="0" xfId="0" applyBorder="1"/>
    <xf numFmtId="165" fontId="0" fillId="0" borderId="0" xfId="0" applyNumberFormat="1" applyBorder="1"/>
    <xf numFmtId="0" fontId="11" fillId="0" borderId="0" xfId="0" applyFont="1" applyBorder="1"/>
    <xf numFmtId="0" fontId="21" fillId="0" borderId="0" xfId="0" applyFont="1"/>
    <xf numFmtId="0" fontId="6" fillId="0" borderId="0" xfId="0" applyFont="1" applyBorder="1"/>
    <xf numFmtId="17" fontId="0" fillId="0" borderId="0" xfId="0" applyNumberFormat="1"/>
    <xf numFmtId="0" fontId="22" fillId="0" borderId="0" xfId="0" applyFont="1"/>
    <xf numFmtId="9" fontId="22" fillId="0" borderId="0" xfId="0" applyNumberFormat="1" applyFont="1" applyBorder="1"/>
    <xf numFmtId="0" fontId="6" fillId="0" borderId="0" xfId="0" applyFont="1"/>
    <xf numFmtId="9" fontId="0" fillId="0" borderId="0" xfId="1" applyFont="1" applyFill="1" applyBorder="1"/>
    <xf numFmtId="165" fontId="11" fillId="0" borderId="0" xfId="0" applyNumberFormat="1" applyFont="1" applyBorder="1"/>
    <xf numFmtId="0" fontId="0" fillId="2" borderId="0" xfId="0" applyFill="1"/>
    <xf numFmtId="0" fontId="13" fillId="2" borderId="0" xfId="0" applyFont="1" applyFill="1"/>
    <xf numFmtId="0" fontId="0" fillId="0" borderId="0" xfId="0" applyBorder="1" applyAlignment="1">
      <alignment horizontal="center"/>
    </xf>
    <xf numFmtId="0" fontId="6" fillId="2" borderId="0" xfId="0" applyFont="1" applyFill="1"/>
    <xf numFmtId="0" fontId="23" fillId="3" borderId="0" xfId="0" applyFont="1" applyFill="1"/>
    <xf numFmtId="0" fontId="24" fillId="3" borderId="0" xfId="0" applyFont="1" applyFill="1"/>
    <xf numFmtId="0" fontId="23" fillId="3" borderId="0" xfId="0" applyFont="1" applyFill="1"/>
    <xf numFmtId="0" fontId="0" fillId="0" borderId="1" xfId="0" applyBorder="1"/>
    <xf numFmtId="1" fontId="0" fillId="0" borderId="1" xfId="0" applyNumberFormat="1" applyBorder="1"/>
    <xf numFmtId="165" fontId="0" fillId="0" borderId="1" xfId="0" applyNumberFormat="1" applyBorder="1"/>
    <xf numFmtId="0" fontId="0" fillId="4" borderId="1" xfId="0" applyFill="1" applyBorder="1" applyProtection="1">
      <protection locked="0"/>
    </xf>
    <xf numFmtId="9" fontId="0" fillId="4" borderId="1" xfId="0" applyNumberFormat="1" applyFill="1" applyBorder="1" applyProtection="1">
      <protection locked="0"/>
    </xf>
    <xf numFmtId="2" fontId="0" fillId="4" borderId="1" xfId="0" applyNumberFormat="1" applyFill="1" applyBorder="1" applyProtection="1">
      <protection locked="0"/>
    </xf>
    <xf numFmtId="0" fontId="11" fillId="0" borderId="1" xfId="0" applyFont="1" applyBorder="1" applyAlignment="1">
      <alignment horizontal="right"/>
    </xf>
    <xf numFmtId="165" fontId="11" fillId="0" borderId="1" xfId="0" applyNumberFormat="1" applyFont="1" applyBorder="1"/>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0" borderId="0" xfId="0" applyAlignment="1">
      <alignment horizontal="center"/>
    </xf>
    <xf numFmtId="0" fontId="8" fillId="0" borderId="0" xfId="0" applyFont="1" applyBorder="1" applyAlignment="1">
      <alignment horizontal="center"/>
    </xf>
    <xf numFmtId="0" fontId="10" fillId="0" borderId="0" xfId="0" applyFont="1" applyBorder="1" applyAlignment="1">
      <alignment horizontal="center"/>
    </xf>
    <xf numFmtId="0" fontId="9" fillId="0" borderId="0" xfId="0" applyFont="1" applyFill="1" applyBorder="1" applyAlignment="1">
      <alignment horizontal="left"/>
    </xf>
    <xf numFmtId="0" fontId="25" fillId="3" borderId="0" xfId="0" applyFont="1" applyFill="1" applyAlignment="1">
      <alignment vertical="center" wrapText="1"/>
    </xf>
    <xf numFmtId="0" fontId="25" fillId="3" borderId="0" xfId="0" applyFont="1" applyFill="1" applyAlignment="1">
      <alignment vertical="center"/>
    </xf>
    <xf numFmtId="0" fontId="23" fillId="3" borderId="0" xfId="0" applyFont="1" applyFill="1"/>
    <xf numFmtId="14" fontId="0" fillId="0" borderId="4" xfId="0" applyNumberFormat="1" applyBorder="1" applyAlignment="1" applyProtection="1">
      <alignment horizontal="left" vertical="center"/>
      <protection locked="0"/>
    </xf>
    <xf numFmtId="14" fontId="0" fillId="0" borderId="5" xfId="0" applyNumberFormat="1" applyBorder="1" applyAlignment="1" applyProtection="1">
      <alignment horizontal="left" vertical="center"/>
      <protection locked="0"/>
    </xf>
    <xf numFmtId="14" fontId="0" fillId="0" borderId="6"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0" fontId="26" fillId="2" borderId="7" xfId="0" applyFont="1" applyFill="1" applyBorder="1" applyAlignment="1">
      <alignment horizontal="left" vertical="center"/>
    </xf>
    <xf numFmtId="0" fontId="26" fillId="2" borderId="8" xfId="0" applyFont="1" applyFill="1" applyBorder="1" applyAlignment="1">
      <alignment horizontal="left" vertical="center"/>
    </xf>
    <xf numFmtId="0" fontId="26" fillId="2" borderId="9" xfId="0" applyFont="1" applyFill="1" applyBorder="1" applyAlignment="1">
      <alignment horizontal="left" vertical="center"/>
    </xf>
    <xf numFmtId="0" fontId="6" fillId="0" borderId="0" xfId="0" applyFont="1" applyAlignment="1">
      <alignment vertical="top" wrapText="1"/>
    </xf>
  </cellXfs>
  <cellStyles count="5">
    <cellStyle name="Prozent" xfId="1" builtinId="5"/>
    <cellStyle name="Standard" xfId="0" builtinId="0"/>
    <cellStyle name="Standard_Baustein_Emifaktoren" xfId="2"/>
    <cellStyle name="Standard_VER_AUF_KIND" xfId="3"/>
    <cellStyle name="Währung" xfId="4"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30480</xdr:colOff>
      <xdr:row>51</xdr:row>
      <xdr:rowOff>97155</xdr:rowOff>
    </xdr:from>
    <xdr:to>
      <xdr:col>0</xdr:col>
      <xdr:colOff>196516</xdr:colOff>
      <xdr:row>57</xdr:row>
      <xdr:rowOff>60979</xdr:rowOff>
    </xdr:to>
    <xdr:sp macro="" textlink="">
      <xdr:nvSpPr>
        <xdr:cNvPr id="1037" name="Text Box 13"/>
        <xdr:cNvSpPr txBox="1">
          <a:spLocks noChangeArrowheads="1"/>
        </xdr:cNvSpPr>
      </xdr:nvSpPr>
      <xdr:spPr bwMode="auto">
        <a:xfrm>
          <a:off x="30480" y="8785860"/>
          <a:ext cx="175260" cy="990600"/>
        </a:xfrm>
        <a:prstGeom prst="rect">
          <a:avLst/>
        </a:prstGeom>
        <a:noFill/>
        <a:ln w="9525">
          <a:noFill/>
          <a:miter lim="800000"/>
          <a:headEnd/>
          <a:tailEnd/>
        </a:ln>
      </xdr:spPr>
      <xdr:txBody>
        <a:bodyPr vertOverflow="clip" vert="vert270" wrap="square" lIns="0" tIns="10800" rIns="0" bIns="10800" anchor="t" upright="1"/>
        <a:lstStyle/>
        <a:p>
          <a:pPr algn="r" rtl="0">
            <a:defRPr sz="1000"/>
          </a:pPr>
          <a:r>
            <a:rPr lang="de-DE" sz="650" b="0" i="0" u="none" strike="noStrike" baseline="0">
              <a:solidFill>
                <a:srgbClr val="000000"/>
              </a:solidFill>
              <a:latin typeface="Univers BQ"/>
            </a:rPr>
            <a:t>0019   11/18</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19050</xdr:rowOff>
        </xdr:from>
        <xdr:to>
          <xdr:col>8</xdr:col>
          <xdr:colOff>152400</xdr:colOff>
          <xdr:row>19</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0" bIns="0" anchor="t" upright="1"/>
            <a:lstStyle/>
            <a:p>
              <a:pPr algn="l" rtl="0">
                <a:defRPr sz="1000"/>
              </a:pPr>
              <a:r>
                <a:rPr lang="de-DE" sz="800" b="0" i="0" u="none" strike="noStrike" baseline="0">
                  <a:solidFill>
                    <a:srgbClr val="0000FF"/>
                  </a:solidFill>
                  <a:latin typeface="Arial"/>
                  <a:cs typeface="Arial"/>
                </a:rPr>
                <a:t>               -70%                  -10%                 -10%                 -10%                 100%            (Vorschlag, falls unbekannt)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9525</xdr:rowOff>
        </xdr:from>
        <xdr:to>
          <xdr:col>8</xdr:col>
          <xdr:colOff>152400</xdr:colOff>
          <xdr:row>31</xdr:row>
          <xdr:rowOff>152400</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22860" rIns="0" bIns="0" anchor="t" upright="1"/>
            <a:lstStyle/>
            <a:p>
              <a:pPr algn="l" rtl="0">
                <a:defRPr sz="1000"/>
              </a:pPr>
              <a:r>
                <a:rPr lang="de-DE" sz="800" b="0" i="0" u="none" strike="noStrike" baseline="0">
                  <a:solidFill>
                    <a:srgbClr val="0000FF"/>
                  </a:solidFill>
                  <a:latin typeface="Arial"/>
                  <a:cs typeface="Arial"/>
                </a:rPr>
                <a:t>Summe muss nicht Null sein wegen unterschiedlicher Belegungszahlen pro Fahrzeug                                                                               </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22860</xdr:colOff>
      <xdr:row>23</xdr:row>
      <xdr:rowOff>7620</xdr:rowOff>
    </xdr:from>
    <xdr:to>
      <xdr:col>0</xdr:col>
      <xdr:colOff>188896</xdr:colOff>
      <xdr:row>28</xdr:row>
      <xdr:rowOff>150495</xdr:rowOff>
    </xdr:to>
    <xdr:sp macro="" textlink="">
      <xdr:nvSpPr>
        <xdr:cNvPr id="3" name="Text Box 13"/>
        <xdr:cNvSpPr txBox="1">
          <a:spLocks noChangeArrowheads="1"/>
        </xdr:cNvSpPr>
      </xdr:nvSpPr>
      <xdr:spPr bwMode="auto">
        <a:xfrm>
          <a:off x="22860" y="7741920"/>
          <a:ext cx="175260" cy="990600"/>
        </a:xfrm>
        <a:prstGeom prst="rect">
          <a:avLst/>
        </a:prstGeom>
        <a:noFill/>
        <a:ln w="9525">
          <a:noFill/>
          <a:miter lim="800000"/>
          <a:headEnd/>
          <a:tailEnd/>
        </a:ln>
      </xdr:spPr>
      <xdr:txBody>
        <a:bodyPr vertOverflow="clip" vert="vert270" wrap="square" lIns="0" tIns="10800" rIns="0" bIns="10800" anchor="t" upright="1"/>
        <a:lstStyle/>
        <a:p>
          <a:pPr algn="r" rtl="0">
            <a:defRPr sz="1000"/>
          </a:pPr>
          <a:r>
            <a:rPr lang="de-DE" sz="650" b="0" i="0" u="none" strike="noStrike" baseline="0">
              <a:solidFill>
                <a:srgbClr val="000000"/>
              </a:solidFill>
              <a:latin typeface="Univers BQ"/>
            </a:rPr>
            <a:t>0019 Ausfüllhilfe   11/18</a:t>
          </a:r>
        </a:p>
        <a:p>
          <a:pPr algn="r" rtl="0">
            <a:defRPr sz="1000"/>
          </a:pPr>
          <a:endParaRPr lang="de-DE" sz="650" b="0" i="0" u="none" strike="noStrike" baseline="0">
            <a:solidFill>
              <a:srgbClr val="000000"/>
            </a:solidFill>
            <a:latin typeface="Univers BQ"/>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4:Q57"/>
  <sheetViews>
    <sheetView showGridLines="0" showRowColHeaders="0" tabSelected="1" showRuler="0" view="pageLayout" zoomScaleNormal="100" workbookViewId="0">
      <selection activeCell="B57" sqref="B57:D57"/>
    </sheetView>
  </sheetViews>
  <sheetFormatPr baseColWidth="10" defaultColWidth="8.85546875" defaultRowHeight="12.75"/>
  <cols>
    <col min="1" max="1" width="5" customWidth="1"/>
    <col min="2" max="7" width="10.85546875" customWidth="1"/>
    <col min="8" max="18" width="10.7109375" customWidth="1"/>
  </cols>
  <sheetData>
    <row r="4" spans="2:14" ht="6" customHeight="1">
      <c r="B4" s="27"/>
      <c r="C4" s="27"/>
      <c r="D4" s="27"/>
      <c r="E4" s="27"/>
      <c r="F4" s="27"/>
      <c r="G4" s="27"/>
      <c r="H4" s="27"/>
      <c r="I4" s="27"/>
    </row>
    <row r="5" spans="2:14" ht="32.450000000000003" customHeight="1">
      <c r="B5" s="49" t="s">
        <v>63</v>
      </c>
      <c r="C5" s="50"/>
      <c r="D5" s="50"/>
      <c r="E5" s="50"/>
      <c r="F5" s="30"/>
      <c r="G5" s="27"/>
      <c r="H5" s="27"/>
      <c r="I5" s="28"/>
      <c r="J5" s="21"/>
      <c r="L5" s="24"/>
    </row>
    <row r="7" spans="2:14">
      <c r="B7" s="33" t="s">
        <v>24</v>
      </c>
      <c r="C7" s="32"/>
      <c r="D7" s="32"/>
      <c r="E7" s="32"/>
      <c r="F7" s="32"/>
      <c r="G7" s="32"/>
      <c r="H7" s="32"/>
      <c r="I7" s="32"/>
    </row>
    <row r="8" spans="2:14" ht="6.6" customHeight="1"/>
    <row r="9" spans="2:14">
      <c r="B9" s="16" t="s">
        <v>15</v>
      </c>
      <c r="C9" s="16"/>
      <c r="D9" s="16"/>
      <c r="E9" s="37">
        <v>2016</v>
      </c>
      <c r="F9" s="16"/>
      <c r="G9" s="16"/>
      <c r="L9" s="19"/>
    </row>
    <row r="10" spans="2:14" ht="6.6" customHeight="1">
      <c r="B10" s="16"/>
      <c r="C10" s="16"/>
      <c r="D10" s="16"/>
      <c r="E10" s="16"/>
      <c r="F10" s="16"/>
      <c r="G10" s="16"/>
    </row>
    <row r="11" spans="2:14">
      <c r="B11" s="16" t="s">
        <v>35</v>
      </c>
      <c r="C11" s="16"/>
      <c r="D11" s="16"/>
      <c r="E11" s="37">
        <v>100</v>
      </c>
      <c r="F11" s="20" t="s">
        <v>28</v>
      </c>
      <c r="G11" s="16"/>
    </row>
    <row r="12" spans="2:14" ht="6.6" customHeight="1">
      <c r="B12" s="16"/>
      <c r="C12" s="16"/>
      <c r="D12" s="16"/>
      <c r="E12" s="16"/>
      <c r="F12" s="16"/>
      <c r="G12" s="16"/>
    </row>
    <row r="13" spans="2:14" ht="15">
      <c r="B13" s="16" t="s">
        <v>23</v>
      </c>
      <c r="C13" s="16"/>
      <c r="D13" s="16"/>
      <c r="E13" s="48" t="s">
        <v>38</v>
      </c>
      <c r="F13" s="48"/>
      <c r="G13" s="48"/>
      <c r="L13" s="7"/>
      <c r="N13" s="10"/>
    </row>
    <row r="14" spans="2:14" ht="24" customHeight="1">
      <c r="L14" s="7"/>
      <c r="N14" s="10"/>
    </row>
    <row r="15" spans="2:14" ht="15">
      <c r="B15" s="31" t="s">
        <v>43</v>
      </c>
      <c r="C15" s="31"/>
      <c r="D15" s="31"/>
      <c r="E15" s="31"/>
      <c r="F15" s="31"/>
      <c r="G15" s="31"/>
      <c r="H15" s="31"/>
      <c r="I15" s="31"/>
      <c r="K15" s="22"/>
      <c r="L15" s="7"/>
      <c r="N15" s="10"/>
    </row>
    <row r="16" spans="2:14" ht="6.6" customHeight="1">
      <c r="H16" s="11"/>
      <c r="K16" s="22"/>
      <c r="L16" s="7"/>
      <c r="N16" s="10"/>
    </row>
    <row r="17" spans="1:14" ht="12" customHeight="1">
      <c r="A17" s="16"/>
      <c r="B17" s="42" t="s">
        <v>0</v>
      </c>
      <c r="C17" s="42" t="s">
        <v>25</v>
      </c>
      <c r="D17" s="42" t="s">
        <v>26</v>
      </c>
      <c r="E17" s="42" t="s">
        <v>27</v>
      </c>
      <c r="F17" s="42" t="s">
        <v>34</v>
      </c>
      <c r="G17" s="16"/>
      <c r="H17" s="16"/>
      <c r="L17" s="7"/>
      <c r="N17" s="10"/>
    </row>
    <row r="18" spans="1:14" ht="15">
      <c r="A18" s="16"/>
      <c r="B18" s="38">
        <v>-0.7</v>
      </c>
      <c r="C18" s="38">
        <v>-0.1</v>
      </c>
      <c r="D18" s="38">
        <v>-0.1</v>
      </c>
      <c r="E18" s="38">
        <v>-0.1</v>
      </c>
      <c r="F18" s="38">
        <v>1</v>
      </c>
      <c r="G18" s="16"/>
      <c r="H18" s="16"/>
      <c r="J18" s="16"/>
      <c r="K18" s="23"/>
      <c r="N18" s="10"/>
    </row>
    <row r="19" spans="1:14">
      <c r="A19" s="16"/>
      <c r="B19" s="16"/>
      <c r="C19" s="16"/>
      <c r="D19" s="16"/>
      <c r="E19" s="16"/>
      <c r="F19" s="16"/>
      <c r="G19" s="16"/>
      <c r="H19" s="16"/>
      <c r="I19" s="16"/>
      <c r="J19" s="16"/>
      <c r="K19" s="23"/>
    </row>
    <row r="20" spans="1:14">
      <c r="A20" s="16"/>
      <c r="B20" s="16"/>
      <c r="C20" s="16"/>
      <c r="D20" s="16"/>
      <c r="E20" s="16"/>
      <c r="F20" s="16"/>
      <c r="G20" s="16"/>
      <c r="H20" s="16"/>
      <c r="I20" s="16"/>
      <c r="J20" s="16"/>
    </row>
    <row r="21" spans="1:14">
      <c r="A21" s="16"/>
      <c r="B21" s="31" t="s">
        <v>29</v>
      </c>
      <c r="C21" s="31"/>
      <c r="D21" s="31"/>
      <c r="E21" s="31"/>
      <c r="F21" s="31"/>
      <c r="G21" s="31"/>
      <c r="H21" s="31"/>
      <c r="I21" s="31"/>
    </row>
    <row r="22" spans="1:14" ht="6.6" customHeight="1">
      <c r="A22" s="16"/>
      <c r="B22" s="16"/>
      <c r="C22" s="16"/>
      <c r="D22" s="16"/>
      <c r="E22" s="16"/>
      <c r="F22" s="16"/>
      <c r="G22" s="16"/>
      <c r="H22" s="16"/>
    </row>
    <row r="23" spans="1:14">
      <c r="A23" s="16"/>
      <c r="B23" s="20" t="s">
        <v>44</v>
      </c>
      <c r="C23" s="16"/>
      <c r="D23" s="16"/>
      <c r="E23" s="39">
        <v>3</v>
      </c>
      <c r="F23" s="16" t="s">
        <v>30</v>
      </c>
      <c r="G23" s="16"/>
      <c r="H23" s="16"/>
    </row>
    <row r="24" spans="1:14">
      <c r="A24" s="16"/>
      <c r="B24" s="16" t="s">
        <v>31</v>
      </c>
      <c r="C24" s="16"/>
      <c r="D24" s="16"/>
      <c r="E24" s="25">
        <v>1</v>
      </c>
      <c r="F24" s="16"/>
      <c r="G24" s="16"/>
      <c r="H24" s="16"/>
    </row>
    <row r="25" spans="1:14">
      <c r="A25" s="16"/>
      <c r="B25" s="16" t="s">
        <v>32</v>
      </c>
      <c r="C25" s="16"/>
      <c r="D25" s="16"/>
      <c r="E25" s="25">
        <v>0</v>
      </c>
      <c r="F25" s="16"/>
      <c r="G25" s="16"/>
      <c r="H25" s="16"/>
    </row>
    <row r="26" spans="1:14" ht="25.9" customHeight="1">
      <c r="A26" s="16"/>
      <c r="B26" s="16"/>
      <c r="C26" s="16"/>
      <c r="D26" s="16"/>
      <c r="E26" s="16"/>
      <c r="F26" s="16"/>
      <c r="G26" s="16"/>
      <c r="H26" s="16"/>
    </row>
    <row r="27" spans="1:14">
      <c r="A27" s="16"/>
      <c r="B27" s="33" t="s">
        <v>36</v>
      </c>
      <c r="C27" s="33"/>
      <c r="D27" s="33"/>
      <c r="E27" s="33"/>
      <c r="F27" s="33"/>
      <c r="G27" s="33"/>
      <c r="H27" s="33"/>
      <c r="I27" s="33"/>
    </row>
    <row r="28" spans="1:14" ht="6.6" customHeight="1">
      <c r="A28" s="16"/>
      <c r="B28" s="16"/>
      <c r="C28" s="16"/>
      <c r="D28" s="16"/>
      <c r="E28" s="16"/>
      <c r="F28" s="16"/>
      <c r="G28" s="16"/>
      <c r="H28" s="16"/>
    </row>
    <row r="29" spans="1:14" s="45" customFormat="1" ht="12" customHeight="1">
      <c r="A29" s="29"/>
      <c r="B29" s="43" t="s">
        <v>0</v>
      </c>
      <c r="C29" s="43" t="s">
        <v>25</v>
      </c>
      <c r="D29" s="43" t="s">
        <v>26</v>
      </c>
      <c r="E29" s="43" t="s">
        <v>27</v>
      </c>
      <c r="F29" s="43" t="s">
        <v>34</v>
      </c>
      <c r="G29" s="29"/>
      <c r="H29" s="29"/>
      <c r="L29" s="46"/>
      <c r="N29" s="47"/>
    </row>
    <row r="30" spans="1:14" s="45" customFormat="1" ht="12" customHeight="1">
      <c r="A30" s="29"/>
      <c r="B30" s="44" t="s">
        <v>57</v>
      </c>
      <c r="C30" s="44" t="s">
        <v>58</v>
      </c>
      <c r="D30" s="44" t="s">
        <v>58</v>
      </c>
      <c r="E30" s="44" t="s">
        <v>57</v>
      </c>
      <c r="F30" s="44" t="s">
        <v>57</v>
      </c>
      <c r="G30" s="29"/>
      <c r="H30" s="29"/>
    </row>
    <row r="31" spans="1:14">
      <c r="A31" s="16"/>
      <c r="B31" s="35">
        <f>$E$11*B18*$E$23/Datengrundlage!D25</f>
        <v>-161.53846153846152</v>
      </c>
      <c r="C31" s="35">
        <f>$E$11*C18*$E$23</f>
        <v>-30</v>
      </c>
      <c r="D31" s="35">
        <f>$E$11*D18*$E$23</f>
        <v>-30</v>
      </c>
      <c r="E31" s="35">
        <f>$E$11*E18*$E$23</f>
        <v>-30</v>
      </c>
      <c r="F31" s="35">
        <f>E11*F18*E23</f>
        <v>300</v>
      </c>
      <c r="G31" s="16"/>
      <c r="H31" s="16"/>
    </row>
    <row r="32" spans="1:14">
      <c r="C32" s="16"/>
      <c r="D32" s="16"/>
      <c r="E32" s="16"/>
      <c r="F32" s="16"/>
      <c r="G32" s="16"/>
    </row>
    <row r="33" spans="2:17">
      <c r="C33" s="16"/>
      <c r="D33" s="16"/>
      <c r="E33" s="16"/>
      <c r="F33" s="16"/>
      <c r="G33" s="16"/>
    </row>
    <row r="34" spans="2:17" ht="14.25">
      <c r="B34" s="51" t="s">
        <v>56</v>
      </c>
      <c r="C34" s="51"/>
      <c r="D34" s="51"/>
      <c r="E34" s="51"/>
      <c r="F34" s="51"/>
      <c r="G34" s="51"/>
      <c r="H34" s="51"/>
      <c r="I34" s="51"/>
    </row>
    <row r="35" spans="2:17" ht="6.6" customHeight="1"/>
    <row r="36" spans="2:17" ht="12" customHeight="1">
      <c r="B36" s="42"/>
      <c r="C36" s="42" t="s">
        <v>0</v>
      </c>
      <c r="D36" s="42" t="s">
        <v>25</v>
      </c>
      <c r="E36" s="42" t="s">
        <v>26</v>
      </c>
      <c r="F36" s="42" t="s">
        <v>27</v>
      </c>
      <c r="G36" s="42" t="s">
        <v>34</v>
      </c>
      <c r="H36" s="16"/>
      <c r="I36" s="16"/>
      <c r="J36" s="16"/>
      <c r="K36" s="16"/>
      <c r="L36" s="16"/>
      <c r="M36" s="16"/>
      <c r="N36" s="16"/>
      <c r="O36" s="16"/>
      <c r="P36" s="16"/>
      <c r="Q36" s="16"/>
    </row>
    <row r="37" spans="2:17">
      <c r="B37" s="34">
        <v>2015</v>
      </c>
      <c r="C37" s="36">
        <f>IF($E$9&gt;B$37,0,$B$31*Datengrundlage!F$6*Berechnung!$E$25+Berechnung!$B$31*Datengrundlage!F7*Berechnung!$E$24)/1000000*365*Datengrundlage!$D$26</f>
        <v>0</v>
      </c>
      <c r="D37" s="36">
        <f>IF($E$9&gt;B$37,0,$C$31*Datengrundlage!F13)/1000000*365</f>
        <v>0</v>
      </c>
      <c r="E37" s="36">
        <f>IF($E$9&gt;B$37,0,$C$31*Datengrundlage!F14)/1000000*365</f>
        <v>0</v>
      </c>
      <c r="F37" s="36">
        <f>IF($E$9&gt;B$37,0,$C$31*0)/1000000*365</f>
        <v>0</v>
      </c>
      <c r="G37" s="36">
        <f>IF($E$9&gt;B$38,0,$C$31*0)/1000000*365</f>
        <v>0</v>
      </c>
      <c r="H37" s="16"/>
      <c r="I37" s="16"/>
      <c r="J37" s="16"/>
      <c r="K37" s="16"/>
      <c r="L37" s="16"/>
      <c r="M37" s="16"/>
      <c r="N37" s="16"/>
      <c r="O37" s="16"/>
      <c r="P37" s="16"/>
      <c r="Q37" s="16"/>
    </row>
    <row r="38" spans="2:17">
      <c r="B38" s="34">
        <v>2016</v>
      </c>
      <c r="C38" s="36">
        <f>IF($E$9&gt;B$38,0,$B$31*Datengrundlage!G$6*Berechnung!$E$25+Berechnung!$B$31*Datengrundlage!G7*Berechnung!$E$24)/1000000*365*Datengrundlage!$D$26</f>
        <v>-11.206272464975244</v>
      </c>
      <c r="D38" s="36">
        <f>IF($E$9&gt;B$38,0,$C$31*Datengrundlage!G13)/1000000*365</f>
        <v>-0.81030000000000002</v>
      </c>
      <c r="E38" s="36">
        <f>IF($E$9&gt;B$38,0,$C$31*Datengrundlage!G14)/1000000*365</f>
        <v>-0.77837094690300013</v>
      </c>
      <c r="F38" s="36">
        <v>0</v>
      </c>
      <c r="G38" s="36">
        <v>0</v>
      </c>
      <c r="H38" s="16"/>
      <c r="I38" s="16"/>
      <c r="J38" s="16"/>
      <c r="K38" s="16"/>
      <c r="L38" s="16"/>
      <c r="M38" s="16"/>
      <c r="N38" s="16"/>
      <c r="O38" s="16"/>
      <c r="P38" s="16"/>
      <c r="Q38" s="17"/>
    </row>
    <row r="39" spans="2:17">
      <c r="B39" s="34">
        <v>2017</v>
      </c>
      <c r="C39" s="36">
        <f>IF($E$9&gt;B$39,0,$B$31*Datengrundlage!H$6*Berechnung!$E$25+Berechnung!$B$31*Datengrundlage!H7*Berechnung!$E$24)/1000000*365*Datengrundlage!$D$26</f>
        <v>-10.936811000765294</v>
      </c>
      <c r="D39" s="36">
        <f>IF($E$9&gt;B$39,0,$C$31*Datengrundlage!H13)/1000000*365</f>
        <v>-0.81030000000000002</v>
      </c>
      <c r="E39" s="36">
        <f>IF($E$9&gt;B$39,0,$C$31*Datengrundlage!H14)/1000000*365</f>
        <v>-0.77058723743397006</v>
      </c>
      <c r="F39" s="36">
        <f>IF($E$9&gt;B$37,0,$C$31*0)/1000000*365</f>
        <v>0</v>
      </c>
      <c r="G39" s="36">
        <f>IF($E$9&gt;B$38,0,$C$31*0)/1000000*365</f>
        <v>0</v>
      </c>
      <c r="H39" s="16"/>
      <c r="I39" s="16"/>
      <c r="J39" s="16"/>
      <c r="K39" s="16"/>
      <c r="L39" s="16"/>
      <c r="M39" s="16"/>
      <c r="N39" s="16"/>
      <c r="O39" s="16"/>
      <c r="P39" s="16"/>
      <c r="Q39" s="17"/>
    </row>
    <row r="40" spans="2:17">
      <c r="B40" s="34">
        <v>2018</v>
      </c>
      <c r="C40" s="36">
        <f>IF($E$9&gt;B$40,0,$B$31*Datengrundlage!I$6*Berechnung!$E$25+Berechnung!$B$31*Datengrundlage!I7*Berechnung!$E$24)/1000000*365*Datengrundlage!$D$26</f>
        <v>-10.660464218143384</v>
      </c>
      <c r="D40" s="36">
        <f>IF($E$9&gt;B$40,0,$C$31*Datengrundlage!I13)/1000000*365</f>
        <v>-0.81030000000000002</v>
      </c>
      <c r="E40" s="36">
        <f>IF($E$9&gt;B$40,0,$C$31*Datengrundlage!I14)/1000000*365</f>
        <v>-0.76288136505963022</v>
      </c>
      <c r="F40" s="36">
        <v>0</v>
      </c>
      <c r="G40" s="36">
        <v>0</v>
      </c>
      <c r="H40" s="16"/>
      <c r="I40" s="17"/>
      <c r="J40" s="17"/>
      <c r="K40" s="17"/>
      <c r="L40" s="17"/>
      <c r="M40" s="17"/>
      <c r="N40" s="17"/>
      <c r="O40" s="17"/>
      <c r="P40" s="16"/>
      <c r="Q40" s="17"/>
    </row>
    <row r="41" spans="2:17">
      <c r="B41" s="34">
        <v>2019</v>
      </c>
      <c r="C41" s="36">
        <f>IF($E$9&gt;B$41,0,$B$31*Datengrundlage!J$6*Berechnung!$E$25+Berechnung!$B$31*Datengrundlage!J7*Berechnung!$E$24)/1000000*365*Datengrundlage!$D$26</f>
        <v>-10.379398804145239</v>
      </c>
      <c r="D41" s="36">
        <f>IF($E$9&gt;B$41,0,$C$31*Datengrundlage!J13)/1000000*365</f>
        <v>-0.81030000000000002</v>
      </c>
      <c r="E41" s="36">
        <f>IF($E$9&gt;B$41,0,$C$31*Datengrundlage!J14)/1000000*365</f>
        <v>-0.75525255140903402</v>
      </c>
      <c r="F41" s="36">
        <f>IF($E$9&gt;B$37,0,$C$31*0)/1000000*365</f>
        <v>0</v>
      </c>
      <c r="G41" s="36">
        <f>IF($E$9&gt;B$38,0,$C$31*0)/1000000*365</f>
        <v>0</v>
      </c>
      <c r="H41" s="16"/>
      <c r="I41" s="17"/>
      <c r="J41" s="17"/>
      <c r="K41" s="17"/>
      <c r="L41" s="17"/>
      <c r="M41" s="17"/>
      <c r="N41" s="17"/>
      <c r="O41" s="17"/>
      <c r="P41" s="16"/>
      <c r="Q41" s="17"/>
    </row>
    <row r="42" spans="2:17">
      <c r="B42" s="34">
        <v>2020</v>
      </c>
      <c r="C42" s="36">
        <f>IF($E$9&gt;B$42,0,$B$31*Datengrundlage!K$6*Berechnung!$E$25+Berechnung!$B$31*Datengrundlage!K7*Berechnung!$E$24)/1000000*365*Datengrundlage!$D$26</f>
        <v>-10.100322261904225</v>
      </c>
      <c r="D42" s="36">
        <f>IF($E$9&gt;B$42,0,$C$31*Datengrundlage!K13)/1000000*365</f>
        <v>-0.81030000000000002</v>
      </c>
      <c r="E42" s="36">
        <f>IF($E$9&gt;B$42,0,$C$31*Datengrundlage!K14)/1000000*365</f>
        <v>-0.74770002589494367</v>
      </c>
      <c r="F42" s="36">
        <v>0</v>
      </c>
      <c r="G42" s="36">
        <v>0</v>
      </c>
      <c r="H42" s="16"/>
      <c r="I42" s="16"/>
      <c r="J42" s="16"/>
      <c r="K42" s="16"/>
      <c r="L42" s="16"/>
      <c r="M42" s="16"/>
      <c r="N42" s="16"/>
      <c r="O42" s="16"/>
      <c r="P42" s="16"/>
      <c r="Q42" s="16"/>
    </row>
    <row r="43" spans="2:17">
      <c r="B43" s="34">
        <v>2021</v>
      </c>
      <c r="C43" s="36">
        <f>IF($E$9&gt;$B$43,0,$B$31*Datengrundlage!L$6*Berechnung!$E$25+Berechnung!$B$31*Datengrundlage!L7*Berechnung!$E$24)/1000000*365*Datengrundlage!$D$26</f>
        <v>-9.8860772492276539</v>
      </c>
      <c r="D43" s="36">
        <f>IF($E$9&gt;$B$43,0,$C$31*Datengrundlage!L13)/1000000*365</f>
        <v>-0.81030000000000002</v>
      </c>
      <c r="E43" s="36">
        <f>IF($E$9&gt;$B$43,0,$C$31*Datengrundlage!L14)/1000000*365</f>
        <v>-0.74022302563599429</v>
      </c>
      <c r="F43" s="36">
        <f>IF($E$9&gt;B$37,0,$C$31*0)/1000000*365</f>
        <v>0</v>
      </c>
      <c r="G43" s="36">
        <f>IF($E$9&gt;B$38,0,$C$31*0)/1000000*365</f>
        <v>0</v>
      </c>
      <c r="H43" s="16"/>
      <c r="I43" s="16"/>
      <c r="J43" s="16"/>
      <c r="K43" s="16"/>
    </row>
    <row r="44" spans="2:17">
      <c r="B44" s="34">
        <v>2022</v>
      </c>
      <c r="C44" s="36">
        <f>IF($E$9&gt;$B$44,0,$B$31*Datengrundlage!M$6*Berechnung!$E$25+Berechnung!$B$31*Datengrundlage!M7*Berechnung!$E$24)/1000000*365*Datengrundlage!$D$26</f>
        <v>-9.6792378223360238</v>
      </c>
      <c r="D44" s="36">
        <f>IF($E$9&gt;$B$44,0,$C$31*Datengrundlage!M13)/1000000*365</f>
        <v>-0.81030000000000002</v>
      </c>
      <c r="E44" s="36">
        <f>IF($E$9&gt;$B$44,0,$C$31*Datengrundlage!M14)/1000000*365</f>
        <v>-0.73282079537963429</v>
      </c>
      <c r="F44" s="36">
        <v>0</v>
      </c>
      <c r="G44" s="36">
        <v>0</v>
      </c>
      <c r="H44" s="16"/>
      <c r="I44" s="16"/>
      <c r="J44" s="16"/>
      <c r="K44" s="16"/>
    </row>
    <row r="45" spans="2:17">
      <c r="B45" s="34">
        <v>2023</v>
      </c>
      <c r="C45" s="36">
        <f>IF($E$9&gt;$B$45,0,$B$31*Datengrundlage!N$6*Berechnung!$E$25+Berechnung!$B$31*Datengrundlage!N7*Berechnung!$E$24)/1000000*365*Datengrundlage!$D$26</f>
        <v>-9.476854698732792</v>
      </c>
      <c r="D45" s="36">
        <f>IF($E$9&gt;$B$45,0,$C$31*Datengrundlage!N13)/1000000*365</f>
        <v>-0.81030000000000002</v>
      </c>
      <c r="E45" s="36">
        <f>IF($E$9&gt;$B$45,0,$C$31*Datengrundlage!N14)/1000000*365</f>
        <v>-0.72549258742583789</v>
      </c>
      <c r="F45" s="36">
        <f>IF($E$9&gt;B$37,0,$C$31*0)/1000000*365</f>
        <v>0</v>
      </c>
      <c r="G45" s="36">
        <f>IF($E$9&gt;B$38,0,$C$31*0)/1000000*365</f>
        <v>0</v>
      </c>
      <c r="H45" s="16"/>
      <c r="I45" s="16"/>
      <c r="J45" s="16"/>
      <c r="K45" s="16"/>
    </row>
    <row r="46" spans="2:17">
      <c r="B46" s="40" t="s">
        <v>33</v>
      </c>
      <c r="C46" s="41">
        <f>SUM(C37:C45)</f>
        <v>-82.325438520229852</v>
      </c>
      <c r="D46" s="41">
        <f>SUM(D37:D45)</f>
        <v>-6.4823999999999993</v>
      </c>
      <c r="E46" s="41">
        <f>SUM(E37:E45)</f>
        <v>-6.013328535142044</v>
      </c>
      <c r="F46" s="41">
        <v>0</v>
      </c>
      <c r="G46" s="41">
        <v>0</v>
      </c>
      <c r="H46" s="17"/>
      <c r="I46" s="17"/>
      <c r="J46" s="16"/>
      <c r="K46" s="16"/>
    </row>
    <row r="47" spans="2:17" ht="28.15" customHeight="1">
      <c r="B47" s="16"/>
      <c r="C47" s="16"/>
      <c r="D47" s="16"/>
      <c r="E47" s="16"/>
      <c r="F47" s="16"/>
      <c r="G47" s="16"/>
      <c r="H47" s="16"/>
      <c r="I47" s="16"/>
      <c r="J47" s="16"/>
      <c r="K47" s="16"/>
    </row>
    <row r="48" spans="2:17" ht="14.25">
      <c r="B48" s="18" t="s">
        <v>47</v>
      </c>
      <c r="C48" s="18"/>
      <c r="D48" s="18"/>
      <c r="E48" s="18"/>
      <c r="F48" s="18"/>
      <c r="G48" s="18"/>
      <c r="H48" s="26">
        <f>SUM($C$46:$G$46)</f>
        <v>-94.821167055371887</v>
      </c>
      <c r="I48" s="18" t="s">
        <v>45</v>
      </c>
      <c r="K48" s="18"/>
    </row>
    <row r="49" spans="2:17">
      <c r="B49" s="16"/>
      <c r="C49" s="16"/>
      <c r="D49" s="16"/>
      <c r="E49" s="16"/>
      <c r="F49" s="16"/>
      <c r="G49" s="16"/>
      <c r="H49" s="16"/>
      <c r="I49" s="16"/>
      <c r="K49" s="16"/>
    </row>
    <row r="50" spans="2:17" ht="14.25">
      <c r="B50" s="18" t="s">
        <v>48</v>
      </c>
      <c r="C50" s="18"/>
      <c r="D50" s="18"/>
      <c r="E50" s="18"/>
      <c r="F50" s="18"/>
      <c r="G50" s="18"/>
      <c r="H50" s="26">
        <f>SUM($C$40:$G$40)</f>
        <v>-12.233645583203014</v>
      </c>
      <c r="I50" s="18" t="s">
        <v>45</v>
      </c>
      <c r="K50" s="18"/>
    </row>
    <row r="51" spans="2:17">
      <c r="B51" s="16"/>
      <c r="C51" s="16"/>
      <c r="D51" s="16"/>
      <c r="E51" s="16"/>
      <c r="F51" s="16"/>
      <c r="G51" s="16"/>
      <c r="H51" s="16"/>
      <c r="I51" s="16"/>
      <c r="K51" s="16"/>
      <c r="O51" s="13"/>
      <c r="P51" s="14"/>
      <c r="Q51" s="24"/>
    </row>
    <row r="52" spans="2:17" ht="14.25">
      <c r="B52" s="18" t="s">
        <v>49</v>
      </c>
      <c r="C52" s="18"/>
      <c r="D52" s="18"/>
      <c r="E52" s="18"/>
      <c r="F52" s="18"/>
      <c r="G52" s="18"/>
      <c r="H52" s="26">
        <f>SUM($C$45:$G$45)</f>
        <v>-11.01264728615863</v>
      </c>
      <c r="I52" s="18" t="s">
        <v>45</v>
      </c>
      <c r="K52" s="18"/>
    </row>
    <row r="53" spans="2:17">
      <c r="B53" s="16"/>
      <c r="C53" s="16"/>
      <c r="D53" s="16"/>
      <c r="E53" s="16"/>
      <c r="F53" s="16"/>
      <c r="G53" s="16"/>
      <c r="H53" s="16"/>
      <c r="I53" s="16"/>
      <c r="J53" s="16"/>
      <c r="K53" s="16"/>
    </row>
    <row r="56" spans="2:17" ht="10.5" customHeight="1">
      <c r="B56" s="58" t="s">
        <v>64</v>
      </c>
      <c r="C56" s="59"/>
      <c r="D56" s="60"/>
      <c r="F56" s="58" t="s">
        <v>65</v>
      </c>
      <c r="G56" s="59"/>
      <c r="H56" s="59"/>
      <c r="I56" s="60"/>
    </row>
    <row r="57" spans="2:17" ht="23.25" customHeight="1">
      <c r="B57" s="52"/>
      <c r="C57" s="53"/>
      <c r="D57" s="54"/>
      <c r="F57" s="55"/>
      <c r="G57" s="56"/>
      <c r="H57" s="56"/>
      <c r="I57" s="57"/>
    </row>
  </sheetData>
  <sheetProtection password="DEFB" sheet="1" selectLockedCells="1"/>
  <mergeCells count="7">
    <mergeCell ref="E13:G13"/>
    <mergeCell ref="B5:E5"/>
    <mergeCell ref="B34:I34"/>
    <mergeCell ref="B57:D57"/>
    <mergeCell ref="F57:I57"/>
    <mergeCell ref="B56:D56"/>
    <mergeCell ref="F56:I56"/>
  </mergeCells>
  <phoneticPr fontId="7" type="noConversion"/>
  <dataValidations disablePrompts="1" count="1">
    <dataValidation type="list" allowBlank="1" showInputMessage="1" showErrorMessage="1" sqref="E13">
      <formula1>$N$13:$N$18</formula1>
    </dataValidation>
  </dataValidations>
  <pageMargins left="0.59055118110236227" right="0.59055118110236227"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anchor moveWithCells="1">
                  <from>
                    <xdr:col>1</xdr:col>
                    <xdr:colOff>0</xdr:colOff>
                    <xdr:row>18</xdr:row>
                    <xdr:rowOff>19050</xdr:rowOff>
                  </from>
                  <to>
                    <xdr:col>8</xdr:col>
                    <xdr:colOff>152400</xdr:colOff>
                    <xdr:row>19</xdr:row>
                    <xdr:rowOff>19050</xdr:rowOff>
                  </to>
                </anchor>
              </controlPr>
            </control>
          </mc:Choice>
        </mc:AlternateContent>
        <mc:AlternateContent xmlns:mc="http://schemas.openxmlformats.org/markup-compatibility/2006">
          <mc:Choice Requires="x14">
            <control shapeId="1027" r:id="rId5" name="Button 3">
              <controlPr defaultSize="0" print="0" autoFill="0" autoPict="0">
                <anchor moveWithCells="1">
                  <from>
                    <xdr:col>1</xdr:col>
                    <xdr:colOff>0</xdr:colOff>
                    <xdr:row>31</xdr:row>
                    <xdr:rowOff>9525</xdr:rowOff>
                  </from>
                  <to>
                    <xdr:col>8</xdr:col>
                    <xdr:colOff>152400</xdr:colOff>
                    <xdr:row>31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N37"/>
  <sheetViews>
    <sheetView workbookViewId="0">
      <selection activeCell="H35" sqref="H35"/>
    </sheetView>
  </sheetViews>
  <sheetFormatPr baseColWidth="10" defaultColWidth="8.85546875" defaultRowHeight="12.75"/>
  <cols>
    <col min="1" max="1" width="14.85546875" customWidth="1"/>
  </cols>
  <sheetData>
    <row r="2" spans="1:14" ht="15.75">
      <c r="A2" s="24" t="s">
        <v>46</v>
      </c>
    </row>
    <row r="4" spans="1:14" ht="15">
      <c r="A4" s="1" t="s">
        <v>0</v>
      </c>
      <c r="C4" s="1">
        <v>2012</v>
      </c>
      <c r="D4" s="1">
        <v>2013</v>
      </c>
      <c r="E4" s="1">
        <v>2014</v>
      </c>
      <c r="F4" s="1">
        <v>2015</v>
      </c>
      <c r="G4" s="1">
        <v>2016</v>
      </c>
      <c r="H4" s="1">
        <v>2017</v>
      </c>
      <c r="I4" s="1">
        <v>2018</v>
      </c>
      <c r="J4" s="1">
        <v>2019</v>
      </c>
      <c r="K4" s="1">
        <v>2020</v>
      </c>
      <c r="L4" s="1">
        <v>2021</v>
      </c>
      <c r="M4" s="1">
        <v>2022</v>
      </c>
      <c r="N4" s="1">
        <v>2023</v>
      </c>
    </row>
    <row r="5" spans="1:14">
      <c r="A5" t="s">
        <v>1</v>
      </c>
      <c r="C5" s="2">
        <v>172.03993225097699</v>
      </c>
      <c r="D5" s="2">
        <v>166.88644409179699</v>
      </c>
      <c r="E5" s="2">
        <v>161.57632446289099</v>
      </c>
      <c r="F5" s="2">
        <v>156.19807434082</v>
      </c>
      <c r="G5" s="2">
        <v>152.16046142578099</v>
      </c>
      <c r="H5" s="2">
        <v>148.14204406738301</v>
      </c>
      <c r="I5" s="2">
        <v>144.06774899999999</v>
      </c>
      <c r="J5" s="2">
        <v>139.91993713378901</v>
      </c>
      <c r="K5" s="2">
        <v>135.77774047851599</v>
      </c>
      <c r="L5" s="2">
        <v>132.660232543945</v>
      </c>
      <c r="M5" s="2">
        <v>129.68876647949199</v>
      </c>
      <c r="N5" s="2">
        <v>126.75486755371099</v>
      </c>
    </row>
    <row r="6" spans="1:14">
      <c r="A6" t="s">
        <v>2</v>
      </c>
      <c r="C6" s="2">
        <v>134.30158996582</v>
      </c>
      <c r="D6" s="2">
        <v>130.68218994140599</v>
      </c>
      <c r="E6" s="2">
        <v>126.945640563965</v>
      </c>
      <c r="F6" s="2">
        <v>123.119827270508</v>
      </c>
      <c r="G6" s="2">
        <v>120.25034332275401</v>
      </c>
      <c r="H6" s="2">
        <v>117.35797119140599</v>
      </c>
      <c r="I6" s="2">
        <v>114.39491270000001</v>
      </c>
      <c r="J6" s="2">
        <v>111.38410949707</v>
      </c>
      <c r="K6" s="2">
        <v>108.377655029297</v>
      </c>
      <c r="L6" s="2">
        <v>106.08985900878901</v>
      </c>
      <c r="M6" s="2">
        <v>103.86871337890599</v>
      </c>
      <c r="N6" s="2">
        <v>101.698196411133</v>
      </c>
    </row>
    <row r="7" spans="1:14">
      <c r="A7" t="s">
        <v>3</v>
      </c>
      <c r="C7" s="2">
        <v>173.658935546875</v>
      </c>
      <c r="D7" s="2">
        <v>169.10221862793</v>
      </c>
      <c r="E7" s="2">
        <v>164.36456298828099</v>
      </c>
      <c r="F7" s="2">
        <v>159.475021362305</v>
      </c>
      <c r="G7" s="2">
        <v>155.78747558593801</v>
      </c>
      <c r="H7" s="2">
        <v>152.04147338867199</v>
      </c>
      <c r="I7" s="2">
        <v>148.1997528</v>
      </c>
      <c r="J7" s="2">
        <v>144.29243469238301</v>
      </c>
      <c r="K7" s="2">
        <v>140.41276550293</v>
      </c>
      <c r="L7" s="2">
        <v>137.43437194824199</v>
      </c>
      <c r="M7" s="2">
        <v>134.55892944335901</v>
      </c>
      <c r="N7" s="2">
        <v>131.74543762207</v>
      </c>
    </row>
    <row r="8" spans="1:14">
      <c r="A8" t="s">
        <v>4</v>
      </c>
      <c r="C8" s="2">
        <v>157.886154174805</v>
      </c>
      <c r="D8" s="2">
        <v>153.53625488281301</v>
      </c>
      <c r="E8" s="2">
        <v>149.03599548339801</v>
      </c>
      <c r="F8" s="2">
        <v>144.42874145507801</v>
      </c>
      <c r="G8" s="2">
        <v>140.96170043945301</v>
      </c>
      <c r="H8" s="2">
        <v>137.47245788574199</v>
      </c>
      <c r="I8" s="2">
        <v>133.9085541</v>
      </c>
      <c r="J8" s="2">
        <v>130.28283691406301</v>
      </c>
      <c r="K8" s="2">
        <v>126.669563293457</v>
      </c>
      <c r="L8" s="2">
        <v>123.917198181152</v>
      </c>
      <c r="M8" s="2">
        <v>121.26653289794901</v>
      </c>
      <c r="N8" s="2">
        <v>118.66855621337901</v>
      </c>
    </row>
    <row r="9" spans="1:14">
      <c r="A9" t="s">
        <v>5</v>
      </c>
      <c r="B9" t="s">
        <v>6</v>
      </c>
    </row>
    <row r="12" spans="1:14" ht="15">
      <c r="A12" s="3"/>
      <c r="B12" s="3"/>
      <c r="C12" s="1">
        <v>2012</v>
      </c>
      <c r="D12" s="1">
        <v>2013</v>
      </c>
      <c r="E12" s="3">
        <v>2014</v>
      </c>
      <c r="F12" s="3">
        <v>2015</v>
      </c>
      <c r="G12" s="3">
        <v>2016</v>
      </c>
      <c r="H12" s="3">
        <v>2017</v>
      </c>
      <c r="I12" s="3">
        <v>2018</v>
      </c>
      <c r="J12" s="3">
        <v>2019</v>
      </c>
      <c r="K12" s="3">
        <v>2020</v>
      </c>
      <c r="L12" s="3">
        <v>2021</v>
      </c>
      <c r="M12" s="3">
        <v>2022</v>
      </c>
      <c r="N12" s="3">
        <v>2023</v>
      </c>
    </row>
    <row r="13" spans="1:14">
      <c r="A13" s="15" t="s">
        <v>7</v>
      </c>
      <c r="B13" s="15" t="s">
        <v>8</v>
      </c>
      <c r="C13" s="4">
        <v>74</v>
      </c>
      <c r="D13" s="4">
        <v>74</v>
      </c>
      <c r="E13" s="4">
        <v>74</v>
      </c>
      <c r="F13" s="4">
        <v>74</v>
      </c>
      <c r="G13" s="4">
        <v>74</v>
      </c>
      <c r="H13" s="4">
        <v>74</v>
      </c>
      <c r="I13" s="4">
        <v>74</v>
      </c>
      <c r="J13" s="4">
        <v>74</v>
      </c>
      <c r="K13" s="4">
        <v>74</v>
      </c>
      <c r="L13" s="4">
        <v>74</v>
      </c>
      <c r="M13" s="4">
        <v>74</v>
      </c>
      <c r="N13" s="4">
        <v>74</v>
      </c>
    </row>
    <row r="14" spans="1:14">
      <c r="A14" s="15" t="s">
        <v>9</v>
      </c>
      <c r="B14" s="15" t="s">
        <v>8</v>
      </c>
      <c r="C14">
        <v>74</v>
      </c>
      <c r="D14" s="5">
        <f t="shared" ref="D14:N16" si="0">C14*0.99</f>
        <v>73.260000000000005</v>
      </c>
      <c r="E14" s="5">
        <f t="shared" si="0"/>
        <v>72.5274</v>
      </c>
      <c r="F14" s="5">
        <f t="shared" si="0"/>
        <v>71.802126000000001</v>
      </c>
      <c r="G14" s="5">
        <f t="shared" si="0"/>
        <v>71.084104740000001</v>
      </c>
      <c r="H14" s="5">
        <f t="shared" si="0"/>
        <v>70.373263692600005</v>
      </c>
      <c r="I14" s="5">
        <f t="shared" si="0"/>
        <v>69.669531055674</v>
      </c>
      <c r="J14" s="5">
        <f t="shared" si="0"/>
        <v>68.972835745117266</v>
      </c>
      <c r="K14" s="5">
        <f t="shared" si="0"/>
        <v>68.283107387666092</v>
      </c>
      <c r="L14" s="5">
        <f t="shared" si="0"/>
        <v>67.600276313789436</v>
      </c>
      <c r="M14" s="5">
        <f t="shared" si="0"/>
        <v>66.924273550651534</v>
      </c>
      <c r="N14" s="5">
        <f t="shared" si="0"/>
        <v>66.25503081514502</v>
      </c>
    </row>
    <row r="15" spans="1:14">
      <c r="A15" s="15" t="s">
        <v>10</v>
      </c>
      <c r="B15" s="15" t="s">
        <v>8</v>
      </c>
      <c r="C15">
        <v>72</v>
      </c>
      <c r="D15" s="5">
        <f t="shared" si="0"/>
        <v>71.28</v>
      </c>
      <c r="E15" s="5">
        <f t="shared" si="0"/>
        <v>70.5672</v>
      </c>
      <c r="F15" s="5">
        <f t="shared" si="0"/>
        <v>69.861527999999993</v>
      </c>
      <c r="G15" s="5">
        <f t="shared" si="0"/>
        <v>69.162912719999994</v>
      </c>
      <c r="H15" s="5">
        <f t="shared" si="0"/>
        <v>68.471283592799992</v>
      </c>
      <c r="I15" s="5">
        <f t="shared" si="0"/>
        <v>67.786570756871996</v>
      </c>
      <c r="J15" s="5">
        <f t="shared" si="0"/>
        <v>67.108705049303282</v>
      </c>
      <c r="K15" s="5">
        <f t="shared" si="0"/>
        <v>66.437617998810254</v>
      </c>
      <c r="L15" s="5">
        <f t="shared" si="0"/>
        <v>65.773241818822157</v>
      </c>
      <c r="M15" s="5">
        <f t="shared" si="0"/>
        <v>65.11550940063394</v>
      </c>
      <c r="N15" s="5">
        <f t="shared" si="0"/>
        <v>64.464354306627598</v>
      </c>
    </row>
    <row r="16" spans="1:14">
      <c r="A16" s="15" t="s">
        <v>11</v>
      </c>
      <c r="B16" s="15" t="s">
        <v>8</v>
      </c>
      <c r="C16">
        <v>43</v>
      </c>
      <c r="D16" s="5">
        <f t="shared" si="0"/>
        <v>42.57</v>
      </c>
      <c r="E16" s="5">
        <f t="shared" si="0"/>
        <v>42.144300000000001</v>
      </c>
      <c r="F16" s="5">
        <f t="shared" si="0"/>
        <v>41.722856999999998</v>
      </c>
      <c r="G16" s="5">
        <f t="shared" si="0"/>
        <v>41.305628429999999</v>
      </c>
      <c r="H16" s="5">
        <f t="shared" si="0"/>
        <v>40.892572145700001</v>
      </c>
      <c r="I16" s="5">
        <f t="shared" si="0"/>
        <v>40.483646424242998</v>
      </c>
      <c r="J16" s="5">
        <f t="shared" si="0"/>
        <v>40.078809960000569</v>
      </c>
      <c r="K16" s="5">
        <f t="shared" si="0"/>
        <v>39.678021860400563</v>
      </c>
      <c r="L16" s="5">
        <f t="shared" si="0"/>
        <v>39.281241641796555</v>
      </c>
      <c r="M16" s="5">
        <f t="shared" si="0"/>
        <v>38.888429225378587</v>
      </c>
      <c r="N16" s="5">
        <f t="shared" si="0"/>
        <v>38.499544933124803</v>
      </c>
    </row>
    <row r="17" spans="1:14">
      <c r="A17" t="s">
        <v>5</v>
      </c>
      <c r="B17" t="s">
        <v>12</v>
      </c>
      <c r="D17" s="6"/>
      <c r="E17" s="6"/>
      <c r="F17" s="6"/>
      <c r="G17" s="6"/>
    </row>
    <row r="18" spans="1:14">
      <c r="D18" s="6"/>
      <c r="E18" s="6"/>
      <c r="F18" s="6"/>
      <c r="G18" s="6"/>
    </row>
    <row r="21" spans="1:14" ht="15">
      <c r="A21" t="s">
        <v>14</v>
      </c>
      <c r="C21" s="1">
        <v>2012</v>
      </c>
      <c r="D21" s="1">
        <v>2013</v>
      </c>
      <c r="E21" s="3">
        <v>2014</v>
      </c>
      <c r="F21" s="3">
        <v>2015</v>
      </c>
      <c r="G21" s="3">
        <v>2016</v>
      </c>
      <c r="H21" s="3">
        <v>2017</v>
      </c>
      <c r="I21" s="3">
        <v>2018</v>
      </c>
      <c r="J21" s="3">
        <v>2019</v>
      </c>
      <c r="K21" s="3">
        <v>2020</v>
      </c>
      <c r="L21" s="3">
        <v>2021</v>
      </c>
      <c r="M21" s="3">
        <v>2022</v>
      </c>
      <c r="N21" s="3">
        <v>2023</v>
      </c>
    </row>
    <row r="22" spans="1:14">
      <c r="C22" s="4">
        <v>0</v>
      </c>
      <c r="D22" s="4">
        <v>0</v>
      </c>
      <c r="E22" s="4">
        <v>0</v>
      </c>
      <c r="F22" s="4">
        <v>0</v>
      </c>
      <c r="G22" s="4">
        <v>0</v>
      </c>
      <c r="H22" s="4">
        <v>0</v>
      </c>
      <c r="I22" s="4">
        <v>0</v>
      </c>
      <c r="J22" s="4">
        <v>0</v>
      </c>
      <c r="K22" s="4">
        <v>0</v>
      </c>
      <c r="L22" s="4">
        <v>0</v>
      </c>
      <c r="M22" s="4">
        <v>0</v>
      </c>
      <c r="N22" s="4">
        <v>0</v>
      </c>
    </row>
    <row r="25" spans="1:14">
      <c r="A25" t="s">
        <v>13</v>
      </c>
      <c r="D25">
        <v>1.3</v>
      </c>
    </row>
    <row r="26" spans="1:14">
      <c r="A26" t="s">
        <v>37</v>
      </c>
      <c r="D26">
        <v>1.22</v>
      </c>
    </row>
    <row r="27" spans="1:14">
      <c r="A27" t="s">
        <v>42</v>
      </c>
    </row>
    <row r="30" spans="1:14">
      <c r="A30" t="s">
        <v>16</v>
      </c>
    </row>
    <row r="31" spans="1:14" ht="15">
      <c r="A31" s="7" t="s">
        <v>18</v>
      </c>
      <c r="B31" s="7"/>
      <c r="C31" s="7"/>
      <c r="E31" s="7"/>
      <c r="F31" s="7" t="s">
        <v>19</v>
      </c>
      <c r="G31" s="7" t="s">
        <v>20</v>
      </c>
    </row>
    <row r="32" spans="1:14" ht="15">
      <c r="A32" s="7" t="s">
        <v>39</v>
      </c>
      <c r="B32" s="7"/>
      <c r="C32" s="7"/>
      <c r="E32" s="8">
        <v>2.5</v>
      </c>
      <c r="F32" s="9">
        <v>0.5</v>
      </c>
      <c r="G32" s="9">
        <v>0.5</v>
      </c>
    </row>
    <row r="33" spans="1:7" ht="15">
      <c r="A33" s="7" t="s">
        <v>40</v>
      </c>
      <c r="B33" s="7"/>
      <c r="C33" s="7"/>
      <c r="E33" s="8">
        <v>3</v>
      </c>
      <c r="F33" s="9">
        <v>0.75</v>
      </c>
      <c r="G33" s="9">
        <v>0.25</v>
      </c>
    </row>
    <row r="34" spans="1:7" ht="15">
      <c r="A34" s="7" t="s">
        <v>21</v>
      </c>
      <c r="B34" s="7"/>
      <c r="C34" s="7"/>
      <c r="E34" s="8">
        <v>2.95</v>
      </c>
      <c r="F34" s="9">
        <v>0.95</v>
      </c>
      <c r="G34" s="9">
        <v>0.05</v>
      </c>
    </row>
    <row r="35" spans="1:7" ht="15">
      <c r="A35" s="7" t="s">
        <v>22</v>
      </c>
      <c r="B35" s="7"/>
      <c r="C35" s="7"/>
      <c r="E35" s="8">
        <v>3.3</v>
      </c>
      <c r="F35" s="9">
        <v>0.95</v>
      </c>
      <c r="G35" s="9">
        <v>0.05</v>
      </c>
    </row>
    <row r="36" spans="1:7" ht="15">
      <c r="A36" s="7" t="s">
        <v>38</v>
      </c>
      <c r="B36" s="7"/>
      <c r="C36" s="7"/>
      <c r="E36" s="7">
        <v>2.84</v>
      </c>
      <c r="F36" s="9">
        <v>0.9</v>
      </c>
      <c r="G36" s="9">
        <v>0.1</v>
      </c>
    </row>
    <row r="37" spans="1:7" ht="15">
      <c r="A37" s="7" t="s">
        <v>41</v>
      </c>
      <c r="B37" s="7"/>
      <c r="C37" s="7"/>
      <c r="E37" s="7"/>
      <c r="F37" s="7" t="s">
        <v>17</v>
      </c>
      <c r="G37" s="7"/>
    </row>
  </sheetData>
  <sheetProtection password="E394" sheet="1"/>
  <phoneticPr fontId="7" type="noConversion"/>
  <pageMargins left="0.78740157499999996" right="0.78740157499999996" top="0.984251969" bottom="0.984251969"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B1:H20"/>
  <sheetViews>
    <sheetView showGridLines="0" showRowColHeaders="0" zoomScaleNormal="100" workbookViewId="0">
      <selection activeCell="B19" sqref="B19:H19"/>
    </sheetView>
  </sheetViews>
  <sheetFormatPr baseColWidth="10" defaultRowHeight="12.75"/>
  <cols>
    <col min="1" max="1" width="5" customWidth="1"/>
    <col min="8" max="8" width="5.28515625" customWidth="1"/>
  </cols>
  <sheetData>
    <row r="1" spans="2:8">
      <c r="B1" s="12" t="s">
        <v>50</v>
      </c>
    </row>
    <row r="2" spans="2:8">
      <c r="B2" s="24"/>
      <c r="C2" s="24"/>
      <c r="D2" s="24"/>
      <c r="E2" s="24"/>
      <c r="F2" s="24"/>
      <c r="G2" s="24"/>
      <c r="H2" s="24"/>
    </row>
    <row r="3" spans="2:8">
      <c r="B3" s="24" t="s">
        <v>51</v>
      </c>
      <c r="C3" s="24"/>
      <c r="D3" s="24"/>
      <c r="E3" s="24"/>
      <c r="F3" s="24"/>
      <c r="G3" s="24"/>
      <c r="H3" s="24"/>
    </row>
    <row r="4" spans="2:8">
      <c r="B4" s="24"/>
      <c r="C4" s="24"/>
      <c r="D4" s="24"/>
      <c r="E4" s="24"/>
      <c r="F4" s="24"/>
      <c r="G4" s="24"/>
      <c r="H4" s="24"/>
    </row>
    <row r="5" spans="2:8" ht="61.15" customHeight="1">
      <c r="B5" s="61" t="s">
        <v>59</v>
      </c>
      <c r="C5" s="61"/>
      <c r="D5" s="61"/>
      <c r="E5" s="61"/>
      <c r="F5" s="61"/>
      <c r="G5" s="61"/>
      <c r="H5" s="61"/>
    </row>
    <row r="6" spans="2:8">
      <c r="B6" s="24"/>
      <c r="C6" s="24"/>
      <c r="D6" s="24"/>
      <c r="E6" s="24"/>
      <c r="F6" s="24"/>
      <c r="G6" s="24"/>
      <c r="H6" s="24"/>
    </row>
    <row r="7" spans="2:8" ht="61.15" customHeight="1">
      <c r="B7" s="61" t="s">
        <v>60</v>
      </c>
      <c r="C7" s="61"/>
      <c r="D7" s="61"/>
      <c r="E7" s="61"/>
      <c r="F7" s="61"/>
      <c r="G7" s="61"/>
      <c r="H7" s="61"/>
    </row>
    <row r="8" spans="2:8">
      <c r="B8" s="24"/>
      <c r="C8" s="24"/>
      <c r="D8" s="24"/>
      <c r="E8" s="24"/>
      <c r="F8" s="24"/>
      <c r="G8" s="24"/>
      <c r="H8" s="24"/>
    </row>
    <row r="9" spans="2:8" ht="59.45" customHeight="1">
      <c r="B9" s="61" t="s">
        <v>52</v>
      </c>
      <c r="C9" s="61"/>
      <c r="D9" s="61"/>
      <c r="E9" s="61"/>
      <c r="F9" s="61"/>
      <c r="G9" s="61"/>
      <c r="H9" s="61"/>
    </row>
    <row r="10" spans="2:8">
      <c r="B10" s="24"/>
      <c r="C10" s="24"/>
      <c r="D10" s="24"/>
      <c r="E10" s="24"/>
      <c r="F10" s="24"/>
      <c r="G10" s="24"/>
      <c r="H10" s="24"/>
    </row>
    <row r="11" spans="2:8" ht="59.45" customHeight="1">
      <c r="B11" s="61" t="s">
        <v>53</v>
      </c>
      <c r="C11" s="61"/>
      <c r="D11" s="61"/>
      <c r="E11" s="61"/>
      <c r="F11" s="61"/>
      <c r="G11" s="61"/>
      <c r="H11" s="61"/>
    </row>
    <row r="12" spans="2:8">
      <c r="B12" s="24"/>
      <c r="C12" s="24"/>
      <c r="D12" s="24"/>
      <c r="E12" s="24"/>
      <c r="F12" s="24"/>
      <c r="G12" s="24"/>
      <c r="H12" s="24"/>
    </row>
    <row r="13" spans="2:8" ht="49.9" customHeight="1">
      <c r="B13" s="61" t="s">
        <v>61</v>
      </c>
      <c r="C13" s="61"/>
      <c r="D13" s="61"/>
      <c r="E13" s="61"/>
      <c r="F13" s="61"/>
      <c r="G13" s="61"/>
      <c r="H13" s="61"/>
    </row>
    <row r="14" spans="2:8">
      <c r="B14" s="24"/>
      <c r="C14" s="24"/>
      <c r="D14" s="24"/>
      <c r="E14" s="24"/>
      <c r="F14" s="24"/>
      <c r="G14" s="24"/>
      <c r="H14" s="24"/>
    </row>
    <row r="15" spans="2:8" ht="60" customHeight="1">
      <c r="B15" s="61" t="s">
        <v>54</v>
      </c>
      <c r="C15" s="61"/>
      <c r="D15" s="61"/>
      <c r="E15" s="61"/>
      <c r="F15" s="61"/>
      <c r="G15" s="61"/>
      <c r="H15" s="61"/>
    </row>
    <row r="16" spans="2:8">
      <c r="B16" s="24"/>
      <c r="C16" s="24"/>
      <c r="D16" s="24"/>
      <c r="E16" s="24"/>
      <c r="F16" s="24"/>
      <c r="G16" s="24"/>
      <c r="H16" s="24"/>
    </row>
    <row r="17" spans="2:8" ht="46.9" customHeight="1">
      <c r="B17" s="61" t="s">
        <v>62</v>
      </c>
      <c r="C17" s="61"/>
      <c r="D17" s="61"/>
      <c r="E17" s="61"/>
      <c r="F17" s="61"/>
      <c r="G17" s="61"/>
      <c r="H17" s="61"/>
    </row>
    <row r="18" spans="2:8">
      <c r="B18" s="24"/>
      <c r="C18" s="24"/>
      <c r="D18" s="24"/>
      <c r="E18" s="24"/>
      <c r="F18" s="24"/>
      <c r="G18" s="24"/>
      <c r="H18" s="24"/>
    </row>
    <row r="19" spans="2:8">
      <c r="B19" s="61" t="s">
        <v>55</v>
      </c>
      <c r="C19" s="61"/>
      <c r="D19" s="61"/>
      <c r="E19" s="61"/>
      <c r="F19" s="61"/>
      <c r="G19" s="61"/>
      <c r="H19" s="61"/>
    </row>
    <row r="20" spans="2:8">
      <c r="B20" s="24"/>
      <c r="C20" s="24"/>
      <c r="D20" s="24"/>
      <c r="E20" s="24"/>
      <c r="F20" s="24"/>
      <c r="G20" s="24"/>
      <c r="H20" s="24"/>
    </row>
  </sheetData>
  <sheetProtection password="DEFB" sheet="1" objects="1" scenarios="1" selectLockedCells="1"/>
  <mergeCells count="8">
    <mergeCell ref="B17:H17"/>
    <mergeCell ref="B19:H19"/>
    <mergeCell ref="B5:H5"/>
    <mergeCell ref="B7:H7"/>
    <mergeCell ref="B9:H9"/>
    <mergeCell ref="B11:H11"/>
    <mergeCell ref="B13:H13"/>
    <mergeCell ref="B15:H15"/>
  </mergeCells>
  <pageMargins left="0.70866141732283472" right="0.9055118110236221" top="0.98425196850393704"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Berechnung</vt:lpstr>
      <vt:lpstr>Datengrundlage</vt:lpstr>
      <vt:lpstr>Ausfüllhilfe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Kunzmann, Antje</cp:lastModifiedBy>
  <cp:lastPrinted>2015-07-29T12:13:28Z</cp:lastPrinted>
  <dcterms:created xsi:type="dcterms:W3CDTF">1996-10-14T23:33:28Z</dcterms:created>
  <dcterms:modified xsi:type="dcterms:W3CDTF">2020-02-11T15:18:18Z</dcterms:modified>
</cp:coreProperties>
</file>